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18ACADBE-F01A-48A8-A237-3A9E01BAC02B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2" l="1"/>
  <c r="F36" i="2"/>
  <c r="G35" i="2"/>
  <c r="F35" i="2"/>
  <c r="G34" i="2"/>
  <c r="F34" i="2"/>
  <c r="G33" i="2"/>
  <c r="F33" i="2"/>
  <c r="G32" i="2"/>
  <c r="F32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35" i="2" s="1"/>
  <c r="H7" i="2"/>
  <c r="C36" i="2"/>
  <c r="C35" i="2"/>
  <c r="C34" i="2"/>
  <c r="C33" i="2"/>
  <c r="C32" i="2"/>
  <c r="B36" i="2"/>
  <c r="B35" i="2"/>
  <c r="B34" i="2"/>
  <c r="B33" i="2"/>
  <c r="B32" i="2"/>
  <c r="B37" i="2" s="1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D8" i="2"/>
  <c r="E8" i="2"/>
  <c r="D7" i="2"/>
  <c r="D35" i="2" l="1"/>
  <c r="E32" i="2"/>
  <c r="E34" i="2"/>
  <c r="F37" i="2"/>
  <c r="D32" i="2"/>
  <c r="G37" i="2"/>
  <c r="H33" i="2"/>
  <c r="D33" i="2"/>
  <c r="H36" i="2"/>
  <c r="E33" i="2"/>
  <c r="C38" i="2" s="1"/>
  <c r="C39" i="2" s="1"/>
  <c r="D36" i="2"/>
  <c r="E35" i="2"/>
  <c r="E36" i="2"/>
  <c r="H34" i="2"/>
  <c r="D34" i="2"/>
  <c r="D37" i="2" s="1"/>
  <c r="H32" i="2"/>
  <c r="C37" i="2"/>
  <c r="E37" i="2" l="1"/>
  <c r="H37" i="2"/>
</calcChain>
</file>

<file path=xl/sharedStrings.xml><?xml version="1.0" encoding="utf-8"?>
<sst xmlns="http://schemas.openxmlformats.org/spreadsheetml/2006/main" count="30" uniqueCount="22">
  <si>
    <t>EBIT</t>
  </si>
  <si>
    <t>Year</t>
  </si>
  <si>
    <t>Revenue</t>
  </si>
  <si>
    <t>EBIT/Sales</t>
  </si>
  <si>
    <t>EBIT Growth</t>
  </si>
  <si>
    <t>Average</t>
  </si>
  <si>
    <t xml:space="preserve">Median </t>
  </si>
  <si>
    <t>StdDev</t>
  </si>
  <si>
    <t>Max</t>
  </si>
  <si>
    <t>Min</t>
  </si>
  <si>
    <t>CV(using average)</t>
  </si>
  <si>
    <t>E(EBIT) using Median EBIT growth</t>
  </si>
  <si>
    <t>CV(using E(EBIT)</t>
  </si>
  <si>
    <t>Actual ROE</t>
  </si>
  <si>
    <t>Approved ROE</t>
  </si>
  <si>
    <t>Actual ROE and Approved ROE for 1995 to 2014 are obtained from the response to CA-NP-019 during the 2016 NP GRA proceedings.</t>
  </si>
  <si>
    <t>Actual ROE and Approved ROE for 2015-2017 are obtained from page 1 of Exhibit 3 of Newfoundland Power - 2019/2010 General Rate Application.</t>
  </si>
  <si>
    <t>NOTES:</t>
  </si>
  <si>
    <t>Actual-Approved ROE</t>
  </si>
  <si>
    <t>NP'S Revenue, EBIT and ROEs  (1995-2017)</t>
  </si>
  <si>
    <t>NP Data and Calculations for Figure 6,  and Tables 8 and 13</t>
  </si>
  <si>
    <t>ATTACHMENT A - NP-CA-076 - NP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</si>
</sst>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10" fontId="0" fillId="0" borderId="0" xfId="0" applyNumberFormat="1"/>
    <xf numFmtId="164" fontId="5" fillId="0" borderId="0" xfId="0" applyNumberFormat="1" applyFont="1"/>
    <xf numFmtId="10" fontId="5" fillId="0" borderId="0" xfId="0" applyNumberFormat="1" applyFont="1"/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10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workbookViewId="0">
      <selection activeCell="A2" sqref="A2"/>
    </sheetView>
  </sheetViews>
  <sheetFormatPr defaultRowHeight="15" x14ac:dyDescent="0.25"/>
  <cols>
    <col min="1" max="1" width="30.7109375" bestFit="1" customWidth="1"/>
    <col min="4" max="4" width="9.5703125" bestFit="1" customWidth="1"/>
    <col min="5" max="5" width="11.7109375" customWidth="1"/>
    <col min="6" max="6" width="11.42578125" customWidth="1"/>
    <col min="7" max="7" width="13.7109375" customWidth="1"/>
    <col min="8" max="8" width="19.42578125" bestFit="1" customWidth="1"/>
  </cols>
  <sheetData>
    <row r="1" spans="1:8" x14ac:dyDescent="0.25">
      <c r="A1" s="5" t="s">
        <v>21</v>
      </c>
    </row>
    <row r="2" spans="1:8" x14ac:dyDescent="0.25">
      <c r="A2" s="6" t="s">
        <v>20</v>
      </c>
    </row>
    <row r="4" spans="1:8" x14ac:dyDescent="0.25">
      <c r="A4" s="5" t="s">
        <v>19</v>
      </c>
    </row>
    <row r="5" spans="1:8" x14ac:dyDescent="0.25">
      <c r="A5" s="5"/>
    </row>
    <row r="6" spans="1:8" x14ac:dyDescent="0.25">
      <c r="A6" s="5" t="s">
        <v>1</v>
      </c>
      <c r="B6" s="5" t="s">
        <v>2</v>
      </c>
      <c r="C6" s="5" t="s">
        <v>0</v>
      </c>
      <c r="D6" s="5" t="s">
        <v>3</v>
      </c>
      <c r="E6" s="5" t="s">
        <v>4</v>
      </c>
      <c r="F6" s="5" t="s">
        <v>13</v>
      </c>
      <c r="G6" s="5" t="s">
        <v>14</v>
      </c>
      <c r="H6" s="5" t="s">
        <v>18</v>
      </c>
    </row>
    <row r="7" spans="1:8" x14ac:dyDescent="0.25">
      <c r="A7">
        <v>1995</v>
      </c>
      <c r="B7">
        <v>338934</v>
      </c>
      <c r="C7">
        <v>64092</v>
      </c>
      <c r="D7">
        <f>C7/B7</f>
        <v>0.18909876259094691</v>
      </c>
      <c r="F7" s="7">
        <v>0.1207</v>
      </c>
      <c r="G7" s="7">
        <v>0.13250000000000001</v>
      </c>
      <c r="H7" s="7">
        <f>F7-G7</f>
        <v>-1.1800000000000005E-2</v>
      </c>
    </row>
    <row r="8" spans="1:8" x14ac:dyDescent="0.25">
      <c r="A8">
        <v>1996</v>
      </c>
      <c r="B8">
        <v>341560</v>
      </c>
      <c r="C8" s="6">
        <v>68397</v>
      </c>
      <c r="D8">
        <f>C8/B8</f>
        <v>0.20024885818011476</v>
      </c>
      <c r="E8">
        <f>(C8-C7)/C7</f>
        <v>6.7169069462647446E-2</v>
      </c>
      <c r="F8" s="7">
        <v>0.11210000000000001</v>
      </c>
      <c r="G8" s="7">
        <v>0.11</v>
      </c>
      <c r="H8" s="7">
        <f t="shared" ref="H8:H29" si="0">F8-G8</f>
        <v>2.1000000000000046E-3</v>
      </c>
    </row>
    <row r="9" spans="1:8" x14ac:dyDescent="0.25">
      <c r="A9" s="1">
        <v>1997</v>
      </c>
      <c r="B9" s="2">
        <v>343677</v>
      </c>
      <c r="C9">
        <v>68611</v>
      </c>
      <c r="D9">
        <f t="shared" ref="D9:D29" si="1">C9/B9</f>
        <v>0.19963803222211554</v>
      </c>
      <c r="E9">
        <f t="shared" ref="E9:E29" si="2">(C9-C8)/C8</f>
        <v>3.1287921984882376E-3</v>
      </c>
      <c r="F9" s="7">
        <v>0.1114</v>
      </c>
      <c r="G9" s="7">
        <v>0.11</v>
      </c>
      <c r="H9" s="7">
        <f t="shared" si="0"/>
        <v>1.3999999999999985E-3</v>
      </c>
    </row>
    <row r="10" spans="1:8" x14ac:dyDescent="0.25">
      <c r="A10" s="1">
        <v>1998</v>
      </c>
      <c r="B10" s="2">
        <v>335751</v>
      </c>
      <c r="C10">
        <v>63457</v>
      </c>
      <c r="D10">
        <f t="shared" si="1"/>
        <v>0.18900018168225857</v>
      </c>
      <c r="E10">
        <f t="shared" si="2"/>
        <v>-7.5119149990526296E-2</v>
      </c>
      <c r="F10" s="7">
        <v>9.5799999999999996E-2</v>
      </c>
      <c r="G10" s="7">
        <v>9.2499999999999999E-2</v>
      </c>
      <c r="H10" s="7">
        <f t="shared" si="0"/>
        <v>3.2999999999999974E-3</v>
      </c>
    </row>
    <row r="11" spans="1:8" x14ac:dyDescent="0.25">
      <c r="A11" s="1">
        <v>1999</v>
      </c>
      <c r="B11" s="2">
        <v>342001</v>
      </c>
      <c r="C11">
        <v>66899</v>
      </c>
      <c r="D11">
        <f t="shared" si="1"/>
        <v>0.19561053915047033</v>
      </c>
      <c r="E11">
        <f t="shared" si="2"/>
        <v>5.4241454843437287E-2</v>
      </c>
      <c r="F11" s="7">
        <v>9.8100000000000007E-2</v>
      </c>
      <c r="G11" s="7">
        <v>9.2499999999999999E-2</v>
      </c>
      <c r="H11" s="7">
        <f t="shared" si="0"/>
        <v>5.6000000000000077E-3</v>
      </c>
    </row>
    <row r="12" spans="1:8" x14ac:dyDescent="0.25">
      <c r="A12" s="1">
        <v>2000</v>
      </c>
      <c r="B12" s="2">
        <v>348413</v>
      </c>
      <c r="C12">
        <v>67036</v>
      </c>
      <c r="D12">
        <f t="shared" si="1"/>
        <v>0.19240384256614995</v>
      </c>
      <c r="E12">
        <f t="shared" si="2"/>
        <v>2.0478631967592938E-3</v>
      </c>
      <c r="F12" s="7">
        <v>0.108</v>
      </c>
      <c r="G12" s="7">
        <v>9.5899999999999999E-2</v>
      </c>
      <c r="H12" s="7">
        <f t="shared" si="0"/>
        <v>1.21E-2</v>
      </c>
    </row>
    <row r="13" spans="1:8" x14ac:dyDescent="0.25">
      <c r="A13" s="1">
        <v>2001</v>
      </c>
      <c r="B13" s="2">
        <v>359305</v>
      </c>
      <c r="C13">
        <v>69915</v>
      </c>
      <c r="D13">
        <f t="shared" si="1"/>
        <v>0.19458398853341868</v>
      </c>
      <c r="E13">
        <f t="shared" si="2"/>
        <v>4.294707321439227E-2</v>
      </c>
      <c r="F13" s="7">
        <v>0.11349999999999999</v>
      </c>
      <c r="G13" s="7">
        <v>9.5899999999999999E-2</v>
      </c>
      <c r="H13" s="7">
        <f t="shared" si="0"/>
        <v>1.7599999999999991E-2</v>
      </c>
    </row>
    <row r="14" spans="1:8" x14ac:dyDescent="0.25">
      <c r="A14" s="1">
        <v>2002</v>
      </c>
      <c r="B14" s="2">
        <v>369627</v>
      </c>
      <c r="C14">
        <v>72654</v>
      </c>
      <c r="D14">
        <f t="shared" si="1"/>
        <v>0.19656031621066644</v>
      </c>
      <c r="E14">
        <f t="shared" si="2"/>
        <v>3.9176142458699853E-2</v>
      </c>
      <c r="F14" s="7">
        <v>0.1065</v>
      </c>
      <c r="G14" s="7">
        <v>9.0500000000000011E-2</v>
      </c>
      <c r="H14" s="7">
        <f t="shared" si="0"/>
        <v>1.5999999999999986E-2</v>
      </c>
    </row>
    <row r="15" spans="1:8" x14ac:dyDescent="0.25">
      <c r="A15" s="1">
        <v>2003</v>
      </c>
      <c r="B15" s="2">
        <v>384150</v>
      </c>
      <c r="C15">
        <v>75015</v>
      </c>
      <c r="D15">
        <f t="shared" si="1"/>
        <v>0.19527528309254197</v>
      </c>
      <c r="E15">
        <f t="shared" si="2"/>
        <v>3.2496490213890492E-2</v>
      </c>
      <c r="F15" s="7">
        <v>0.10220000000000001</v>
      </c>
      <c r="G15" s="7">
        <v>9.7500000000000003E-2</v>
      </c>
      <c r="H15" s="7">
        <f t="shared" si="0"/>
        <v>4.7000000000000097E-3</v>
      </c>
    </row>
    <row r="16" spans="1:8" x14ac:dyDescent="0.25">
      <c r="A16" s="1">
        <v>2004</v>
      </c>
      <c r="B16" s="2">
        <v>404447</v>
      </c>
      <c r="C16">
        <v>77693</v>
      </c>
      <c r="D16">
        <f t="shared" si="1"/>
        <v>0.19209686312421653</v>
      </c>
      <c r="E16">
        <f t="shared" si="2"/>
        <v>3.5699526761314403E-2</v>
      </c>
      <c r="F16" s="7">
        <v>0.1012</v>
      </c>
      <c r="G16" s="7">
        <v>9.7500000000000003E-2</v>
      </c>
      <c r="H16" s="7">
        <f t="shared" si="0"/>
        <v>3.699999999999995E-3</v>
      </c>
    </row>
    <row r="17" spans="1:8" x14ac:dyDescent="0.25">
      <c r="A17" s="1">
        <v>2005</v>
      </c>
      <c r="B17" s="2">
        <v>419963</v>
      </c>
      <c r="C17">
        <v>78054</v>
      </c>
      <c r="D17">
        <f t="shared" si="1"/>
        <v>0.18585923045601635</v>
      </c>
      <c r="E17">
        <f t="shared" si="2"/>
        <v>4.6464932490700578E-3</v>
      </c>
      <c r="F17" s="7">
        <v>9.6000000000000002E-2</v>
      </c>
      <c r="G17" s="7">
        <v>9.2399999999999996E-2</v>
      </c>
      <c r="H17" s="7">
        <f t="shared" si="0"/>
        <v>3.600000000000006E-3</v>
      </c>
    </row>
    <row r="18" spans="1:8" x14ac:dyDescent="0.25">
      <c r="A18" s="1">
        <v>2006</v>
      </c>
      <c r="B18" s="2">
        <v>421264</v>
      </c>
      <c r="C18">
        <v>76982</v>
      </c>
      <c r="D18">
        <f t="shared" si="1"/>
        <v>0.18274051426184057</v>
      </c>
      <c r="E18">
        <f t="shared" si="2"/>
        <v>-1.373408153329746E-2</v>
      </c>
      <c r="F18" s="7">
        <v>9.4600000000000004E-2</v>
      </c>
      <c r="G18" s="7">
        <v>9.2399999999999996E-2</v>
      </c>
      <c r="H18" s="7">
        <f t="shared" si="0"/>
        <v>2.2000000000000075E-3</v>
      </c>
    </row>
    <row r="19" spans="1:8" x14ac:dyDescent="0.25">
      <c r="A19">
        <v>2007</v>
      </c>
      <c r="B19" s="2">
        <v>491709</v>
      </c>
      <c r="C19">
        <v>77567</v>
      </c>
      <c r="D19">
        <f t="shared" si="1"/>
        <v>0.15774980730472699</v>
      </c>
      <c r="E19">
        <f t="shared" si="2"/>
        <v>7.5991790288638906E-3</v>
      </c>
      <c r="F19" s="7">
        <v>8.6599999999999996E-2</v>
      </c>
      <c r="G19" s="7">
        <v>8.5999999999999993E-2</v>
      </c>
      <c r="H19" s="7">
        <f t="shared" si="0"/>
        <v>6.0000000000000331E-4</v>
      </c>
    </row>
    <row r="20" spans="1:8" x14ac:dyDescent="0.25">
      <c r="A20">
        <v>2008</v>
      </c>
      <c r="B20" s="2">
        <v>516889</v>
      </c>
      <c r="C20">
        <v>85548</v>
      </c>
      <c r="D20">
        <f t="shared" si="1"/>
        <v>0.16550555341669101</v>
      </c>
      <c r="E20">
        <f t="shared" si="2"/>
        <v>0.10289169363260149</v>
      </c>
      <c r="F20" s="7">
        <v>9.1300000000000006E-2</v>
      </c>
      <c r="G20" s="7">
        <v>8.9499999999999996E-2</v>
      </c>
      <c r="H20" s="7">
        <f t="shared" si="0"/>
        <v>1.8000000000000099E-3</v>
      </c>
    </row>
    <row r="21" spans="1:8" x14ac:dyDescent="0.25">
      <c r="A21">
        <v>2009</v>
      </c>
      <c r="B21" s="2">
        <v>527503</v>
      </c>
      <c r="C21">
        <v>84172</v>
      </c>
      <c r="D21">
        <f t="shared" si="1"/>
        <v>0.15956686502256859</v>
      </c>
      <c r="E21">
        <f t="shared" si="2"/>
        <v>-1.6084537335764718E-2</v>
      </c>
      <c r="F21" s="7">
        <v>8.9600000000000013E-2</v>
      </c>
      <c r="G21" s="7">
        <v>8.9499999999999996E-2</v>
      </c>
      <c r="H21" s="7">
        <f t="shared" si="0"/>
        <v>1.0000000000001674E-4</v>
      </c>
    </row>
    <row r="22" spans="1:8" x14ac:dyDescent="0.25">
      <c r="A22">
        <v>2010</v>
      </c>
      <c r="B22" s="2">
        <v>555355</v>
      </c>
      <c r="C22">
        <v>130997</v>
      </c>
      <c r="D22">
        <f t="shared" si="1"/>
        <v>0.23587975259068525</v>
      </c>
      <c r="E22">
        <f t="shared" si="2"/>
        <v>0.55630138288266884</v>
      </c>
      <c r="F22" s="7">
        <v>9.2100000000000015E-2</v>
      </c>
      <c r="G22" s="7">
        <v>0.09</v>
      </c>
      <c r="H22" s="7">
        <f t="shared" si="0"/>
        <v>2.1000000000000185E-3</v>
      </c>
    </row>
    <row r="23" spans="1:8" x14ac:dyDescent="0.25">
      <c r="A23">
        <v>2011</v>
      </c>
      <c r="B23" s="2">
        <v>573072</v>
      </c>
      <c r="C23">
        <v>80788</v>
      </c>
      <c r="D23">
        <f t="shared" si="1"/>
        <v>0.14097356004132117</v>
      </c>
      <c r="E23">
        <f t="shared" si="2"/>
        <v>-0.38328358664702245</v>
      </c>
      <c r="F23" s="7">
        <v>0.09</v>
      </c>
      <c r="G23" s="7">
        <v>8.3800000000000013E-2</v>
      </c>
      <c r="H23" s="7">
        <f t="shared" si="0"/>
        <v>6.1999999999999833E-3</v>
      </c>
    </row>
    <row r="24" spans="1:8" x14ac:dyDescent="0.25">
      <c r="A24">
        <v>2012</v>
      </c>
      <c r="B24" s="2">
        <v>582920</v>
      </c>
      <c r="C24">
        <v>76217</v>
      </c>
      <c r="D24">
        <f t="shared" si="1"/>
        <v>0.1307503602552666</v>
      </c>
      <c r="E24">
        <f t="shared" si="2"/>
        <v>-5.6580185176016241E-2</v>
      </c>
      <c r="F24" s="7">
        <v>8.9800000000000005E-2</v>
      </c>
      <c r="G24" s="7">
        <v>8.8000000000000009E-2</v>
      </c>
      <c r="H24" s="7">
        <f t="shared" si="0"/>
        <v>1.799999999999996E-3</v>
      </c>
    </row>
    <row r="25" spans="1:8" x14ac:dyDescent="0.25">
      <c r="A25">
        <v>2013</v>
      </c>
      <c r="B25" s="2">
        <v>605127</v>
      </c>
      <c r="C25">
        <v>82309</v>
      </c>
      <c r="D25">
        <f t="shared" si="1"/>
        <v>0.13601938105554701</v>
      </c>
      <c r="E25">
        <f t="shared" si="2"/>
        <v>7.9929674482070931E-2</v>
      </c>
      <c r="F25" s="7">
        <v>9.1600000000000001E-2</v>
      </c>
      <c r="G25" s="7">
        <v>8.8000000000000009E-2</v>
      </c>
      <c r="H25" s="7">
        <f t="shared" si="0"/>
        <v>3.5999999999999921E-3</v>
      </c>
    </row>
    <row r="26" spans="1:8" x14ac:dyDescent="0.25">
      <c r="A26">
        <v>2014</v>
      </c>
      <c r="B26" s="2">
        <v>629772</v>
      </c>
      <c r="C26">
        <v>89075</v>
      </c>
      <c r="D26">
        <f t="shared" si="1"/>
        <v>0.14144007672618028</v>
      </c>
      <c r="E26">
        <f t="shared" si="2"/>
        <v>8.220243229780462E-2</v>
      </c>
      <c r="F26" s="7">
        <v>9.1499999999999998E-2</v>
      </c>
      <c r="G26" s="7">
        <v>8.8000000000000009E-2</v>
      </c>
      <c r="H26" s="7">
        <f t="shared" si="0"/>
        <v>3.4999999999999892E-3</v>
      </c>
    </row>
    <row r="27" spans="1:8" x14ac:dyDescent="0.25">
      <c r="A27">
        <v>2015</v>
      </c>
      <c r="B27" s="2">
        <v>652814</v>
      </c>
      <c r="C27">
        <v>89953</v>
      </c>
      <c r="D27">
        <f t="shared" si="1"/>
        <v>0.13779269439687261</v>
      </c>
      <c r="E27">
        <f t="shared" si="2"/>
        <v>9.8568621947796795E-3</v>
      </c>
      <c r="F27" s="7">
        <v>8.9800000000000005E-2</v>
      </c>
      <c r="G27" s="7">
        <v>8.8000000000000009E-2</v>
      </c>
      <c r="H27" s="7">
        <f t="shared" si="0"/>
        <v>1.799999999999996E-3</v>
      </c>
    </row>
    <row r="28" spans="1:8" x14ac:dyDescent="0.25">
      <c r="A28">
        <v>2016</v>
      </c>
      <c r="B28" s="2">
        <v>672131</v>
      </c>
      <c r="C28">
        <v>89658</v>
      </c>
      <c r="D28">
        <f t="shared" si="1"/>
        <v>0.13339363903762808</v>
      </c>
      <c r="E28">
        <f t="shared" si="2"/>
        <v>-3.2794904005425053E-3</v>
      </c>
      <c r="F28" s="7">
        <v>8.900000000000001E-2</v>
      </c>
      <c r="G28" s="7">
        <v>8.5000000000000006E-2</v>
      </c>
      <c r="H28" s="7">
        <f t="shared" si="0"/>
        <v>4.0000000000000036E-3</v>
      </c>
    </row>
    <row r="29" spans="1:8" x14ac:dyDescent="0.25">
      <c r="A29">
        <v>2017</v>
      </c>
      <c r="B29">
        <v>672435</v>
      </c>
      <c r="C29">
        <v>88741</v>
      </c>
      <c r="D29">
        <f t="shared" si="1"/>
        <v>0.13196963275260806</v>
      </c>
      <c r="E29">
        <f t="shared" si="2"/>
        <v>-1.0227754355439558E-2</v>
      </c>
      <c r="F29" s="7">
        <v>8.929999999999999E-2</v>
      </c>
      <c r="G29" s="7">
        <v>8.5000000000000006E-2</v>
      </c>
      <c r="H29" s="7">
        <f t="shared" si="0"/>
        <v>4.2999999999999844E-3</v>
      </c>
    </row>
    <row r="30" spans="1:8" x14ac:dyDescent="0.25">
      <c r="A30" s="5" t="s">
        <v>19</v>
      </c>
      <c r="H30" s="7"/>
    </row>
    <row r="31" spans="1:8" x14ac:dyDescent="0.25">
      <c r="A31" s="5"/>
      <c r="B31" s="5" t="s">
        <v>2</v>
      </c>
      <c r="C31" s="5" t="s">
        <v>0</v>
      </c>
      <c r="D31" s="5" t="s">
        <v>3</v>
      </c>
      <c r="E31" s="5" t="s">
        <v>4</v>
      </c>
      <c r="F31" s="5" t="s">
        <v>13</v>
      </c>
      <c r="G31" s="5" t="s">
        <v>14</v>
      </c>
      <c r="H31" s="5" t="s">
        <v>18</v>
      </c>
    </row>
    <row r="32" spans="1:8" x14ac:dyDescent="0.25">
      <c r="A32" s="5" t="s">
        <v>5</v>
      </c>
      <c r="B32" s="11">
        <f>AVERAGE(B7:B29)</f>
        <v>473426.91304347827</v>
      </c>
      <c r="C32" s="11">
        <f t="shared" ref="C32:E32" si="3">AVERAGE(C7:C29)</f>
        <v>79296.956521739135</v>
      </c>
      <c r="D32" s="10">
        <f t="shared" si="3"/>
        <v>0.17322424933351527</v>
      </c>
      <c r="E32" s="12">
        <f t="shared" si="3"/>
        <v>2.5546606576312702E-2</v>
      </c>
      <c r="F32" s="9">
        <f t="shared" ref="F32:H32" si="4">AVERAGE(F7:F29)</f>
        <v>9.7856521739130439E-2</v>
      </c>
      <c r="G32" s="13">
        <f t="shared" si="4"/>
        <v>9.3930434782608721E-2</v>
      </c>
      <c r="H32" s="13">
        <f t="shared" si="4"/>
        <v>3.9260869565217391E-3</v>
      </c>
    </row>
    <row r="33" spans="1:8" x14ac:dyDescent="0.25">
      <c r="A33" s="5" t="s">
        <v>6</v>
      </c>
      <c r="B33" s="11">
        <f>MEDIAN(B7:B29)</f>
        <v>421264</v>
      </c>
      <c r="C33" s="11">
        <f t="shared" ref="C33:E33" si="5">MEDIAN(C7:C29)</f>
        <v>77567</v>
      </c>
      <c r="D33" s="12">
        <f t="shared" si="5"/>
        <v>0.18585923045601635</v>
      </c>
      <c r="E33" s="12">
        <f t="shared" si="5"/>
        <v>8.7280206118217855E-3</v>
      </c>
      <c r="F33" s="13">
        <f t="shared" ref="F33:H33" si="6">MEDIAN(F7:F29)</f>
        <v>9.4600000000000004E-2</v>
      </c>
      <c r="G33" s="13">
        <f t="shared" si="6"/>
        <v>9.0500000000000011E-2</v>
      </c>
      <c r="H33" s="13">
        <f t="shared" si="6"/>
        <v>3.4999999999999892E-3</v>
      </c>
    </row>
    <row r="34" spans="1:8" x14ac:dyDescent="0.25">
      <c r="A34" s="5" t="s">
        <v>7</v>
      </c>
      <c r="B34" s="11">
        <f>STDEV(B7:B29)</f>
        <v>123049.84600482148</v>
      </c>
      <c r="C34" s="11">
        <f t="shared" ref="C34:E34" si="7">STDEV(C7:C29)</f>
        <v>14052.351729670978</v>
      </c>
      <c r="D34" s="12">
        <f t="shared" si="7"/>
        <v>2.9453352539226069E-2</v>
      </c>
      <c r="E34" s="12">
        <f t="shared" si="7"/>
        <v>0.15252061369827516</v>
      </c>
      <c r="F34" s="13">
        <f t="shared" ref="F34:H34" si="8">STDEV(F7:F29)</f>
        <v>9.7060817900641548E-3</v>
      </c>
      <c r="G34" s="13">
        <f t="shared" si="8"/>
        <v>1.0825619225732511E-2</v>
      </c>
      <c r="H34" s="13">
        <f t="shared" si="8"/>
        <v>5.6878033298776737E-3</v>
      </c>
    </row>
    <row r="35" spans="1:8" x14ac:dyDescent="0.25">
      <c r="A35" s="5" t="s">
        <v>8</v>
      </c>
      <c r="B35" s="11">
        <f>MAX(B7:B29)</f>
        <v>672435</v>
      </c>
      <c r="C35" s="11">
        <f t="shared" ref="C35:E35" si="9">MAX(C7:C29)</f>
        <v>130997</v>
      </c>
      <c r="D35" s="12">
        <f t="shared" si="9"/>
        <v>0.23587975259068525</v>
      </c>
      <c r="E35" s="12">
        <f t="shared" si="9"/>
        <v>0.55630138288266884</v>
      </c>
      <c r="F35" s="13">
        <f t="shared" ref="F35:H35" si="10">MAX(F7:F29)</f>
        <v>0.1207</v>
      </c>
      <c r="G35" s="13">
        <f t="shared" si="10"/>
        <v>0.13250000000000001</v>
      </c>
      <c r="H35" s="13">
        <f t="shared" si="10"/>
        <v>1.7599999999999991E-2</v>
      </c>
    </row>
    <row r="36" spans="1:8" x14ac:dyDescent="0.25">
      <c r="A36" s="5" t="s">
        <v>9</v>
      </c>
      <c r="B36" s="11">
        <f>MIN(B7:B29)</f>
        <v>335751</v>
      </c>
      <c r="C36" s="11">
        <f t="shared" ref="C36:E36" si="11">MIN(C7:C29)</f>
        <v>63457</v>
      </c>
      <c r="D36" s="12">
        <f t="shared" si="11"/>
        <v>0.1307503602552666</v>
      </c>
      <c r="E36" s="12">
        <f t="shared" si="11"/>
        <v>-0.38328358664702245</v>
      </c>
      <c r="F36" s="13">
        <f t="shared" ref="F36:H36" si="12">MIN(F7:F29)</f>
        <v>8.6599999999999996E-2</v>
      </c>
      <c r="G36" s="13">
        <f t="shared" si="12"/>
        <v>8.3800000000000013E-2</v>
      </c>
      <c r="H36" s="13">
        <f t="shared" si="12"/>
        <v>-1.1800000000000005E-2</v>
      </c>
    </row>
    <row r="37" spans="1:8" x14ac:dyDescent="0.25">
      <c r="A37" s="5" t="s">
        <v>10</v>
      </c>
      <c r="B37" s="11">
        <f t="shared" ref="B37" si="13">B34/B32</f>
        <v>0.25991307763595795</v>
      </c>
      <c r="C37" s="11">
        <f t="shared" ref="C37:E37" si="14">C34/C32</f>
        <v>0.17721174110659024</v>
      </c>
      <c r="D37" s="10">
        <f t="shared" si="14"/>
        <v>0.17003019295825264</v>
      </c>
      <c r="E37" s="12">
        <f t="shared" si="14"/>
        <v>5.9702885877490735</v>
      </c>
      <c r="F37" s="8">
        <f t="shared" ref="F37:H37" si="15">F34/F32</f>
        <v>9.9186866828753523E-2</v>
      </c>
      <c r="G37" s="12">
        <f t="shared" si="15"/>
        <v>0.11525145444910558</v>
      </c>
      <c r="H37" s="12">
        <f t="shared" si="15"/>
        <v>1.4487206709544462</v>
      </c>
    </row>
    <row r="38" spans="1:8" x14ac:dyDescent="0.25">
      <c r="A38" s="5" t="s">
        <v>11</v>
      </c>
      <c r="C38">
        <f>C29*(1+E33)</f>
        <v>89515.533277113689</v>
      </c>
    </row>
    <row r="39" spans="1:8" x14ac:dyDescent="0.25">
      <c r="A39" s="5" t="s">
        <v>12</v>
      </c>
      <c r="C39" s="5">
        <f>C34/C38</f>
        <v>0.15698227129105113</v>
      </c>
    </row>
    <row r="40" spans="1:8" x14ac:dyDescent="0.25">
      <c r="A40" s="2"/>
      <c r="B40" s="2"/>
      <c r="C40" s="2"/>
      <c r="D40" s="2"/>
      <c r="E40" s="2"/>
      <c r="F40" s="2"/>
    </row>
    <row r="41" spans="1:8" ht="16.5" x14ac:dyDescent="0.25">
      <c r="A41" s="2"/>
      <c r="B41" s="2"/>
      <c r="C41" s="4"/>
      <c r="E41" t="s">
        <v>17</v>
      </c>
      <c r="F41" t="s">
        <v>15</v>
      </c>
    </row>
    <row r="42" spans="1:8" x14ac:dyDescent="0.25">
      <c r="A42" s="2"/>
      <c r="B42" s="2"/>
      <c r="F42" t="s">
        <v>16</v>
      </c>
    </row>
    <row r="43" spans="1:8" ht="16.5" x14ac:dyDescent="0.25">
      <c r="A43" s="4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  <row r="47" spans="1:8" x14ac:dyDescent="0.25">
      <c r="A47" s="2"/>
    </row>
    <row r="48" spans="1:8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ht="16.5" x14ac:dyDescent="0.25">
      <c r="A54" s="4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ht="16.5" x14ac:dyDescent="0.25">
      <c r="A65" s="4"/>
    </row>
    <row r="66" spans="1:1" x14ac:dyDescent="0.25">
      <c r="A66" s="3"/>
    </row>
    <row r="67" spans="1:1" ht="16.5" x14ac:dyDescent="0.25">
      <c r="A67" s="4"/>
    </row>
    <row r="68" spans="1:1" x14ac:dyDescent="0.25">
      <c r="A68" s="3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</sheetData>
  <sortState ref="A3:G23">
    <sortCondition ref="A3:A23"/>
  </sortState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Bernice Bailey</cp:lastModifiedBy>
  <cp:lastPrinted>2018-09-20T02:03:51Z</cp:lastPrinted>
  <dcterms:created xsi:type="dcterms:W3CDTF">2016-03-04T16:07:38Z</dcterms:created>
  <dcterms:modified xsi:type="dcterms:W3CDTF">2018-10-19T16:37:46Z</dcterms:modified>
</cp:coreProperties>
</file>